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6" windowHeight="11652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<sst xmlns="http://schemas.openxmlformats.org/spreadsheetml/2006/main" count="416" uniqueCount="57">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</sst>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24" borderId="10" xfId="0" applyNumberFormat="1" applyFont="1" applyFill="1" applyBorder="1" applyAlignment="1">
      <alignment horizontal="center" shrinkToFit="1"/>
    </xf>
    <xf numFmtId="200" fontId="13" fillId="24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24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24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24" borderId="10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200" fontId="10" fillId="24" borderId="10" xfId="0" applyNumberFormat="1" applyFont="1" applyFill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vertic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200" fontId="10" fillId="24" borderId="10" xfId="0" applyNumberFormat="1" applyFont="1" applyFill="1" applyBorder="1" applyAlignment="1">
      <alignment horizontal="center" shrinkToFit="1"/>
    </xf>
    <xf numFmtId="200" fontId="2" fillId="24" borderId="10" xfId="0" applyNumberFormat="1" applyFont="1" applyFill="1" applyBorder="1" applyAlignment="1">
      <alignment shrinkToFit="1"/>
    </xf>
    <xf numFmtId="200" fontId="21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horizontal="right" vertical="center"/>
    </xf>
    <xf numFmtId="200" fontId="2" fillId="24" borderId="10" xfId="0" applyNumberFormat="1" applyFont="1" applyFill="1" applyBorder="1" applyAlignment="1">
      <alignment/>
    </xf>
    <xf numFmtId="200" fontId="1" fillId="24" borderId="0" xfId="0" applyNumberFormat="1" applyFont="1" applyFill="1" applyAlignment="1">
      <alignment/>
    </xf>
    <xf numFmtId="0" fontId="14" fillId="24" borderId="0" xfId="0" applyFont="1" applyFill="1" applyAlignment="1">
      <alignment/>
    </xf>
    <xf numFmtId="196" fontId="10" fillId="24" borderId="0" xfId="0" applyNumberFormat="1" applyFont="1" applyFill="1" applyAlignment="1">
      <alignment/>
    </xf>
    <xf numFmtId="196" fontId="17" fillId="24" borderId="0" xfId="0" applyNumberFormat="1" applyFont="1" applyFill="1" applyAlignment="1">
      <alignment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3" max="13" width="9.00390625" style="91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2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4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5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88">
        <f>B10+C10-AF10</f>
        <v>1956.9999999999982</v>
      </c>
    </row>
    <row r="11" spans="1:33" ht="1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88">
        <f>B11+C11-AF11</f>
        <v>1076.2999999999993</v>
      </c>
    </row>
    <row r="12" spans="1:33" ht="1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88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88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9">
        <f t="shared" si="3"/>
        <v>288.09999999999854</v>
      </c>
      <c r="AH16" s="57"/>
    </row>
    <row r="17" spans="1:34" ht="1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88">
        <f t="shared" si="3"/>
        <v>2988.5</v>
      </c>
      <c r="AH17" s="6"/>
    </row>
    <row r="18" spans="1:33" ht="1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88">
        <f t="shared" si="3"/>
        <v>2551.7000000000007</v>
      </c>
    </row>
    <row r="20" spans="1:33" ht="1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88">
        <f aca="true" t="shared" si="8" ref="AG40:AG45">B40+C40-AF40</f>
        <v>88.40000000000009</v>
      </c>
    </row>
    <row r="41" spans="1:34" ht="1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88">
        <f t="shared" si="8"/>
        <v>5.699999999999932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7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88">
        <f>B47+C47-AF47</f>
        <v>2831.5</v>
      </c>
    </row>
    <row r="48" spans="1:33" ht="1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88">
        <f>B49+C49-AF49</f>
        <v>2730.0999999999995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88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88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0.7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0.7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7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7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88">
        <f t="shared" si="17"/>
        <v>0</v>
      </c>
      <c r="AH90" s="11"/>
    </row>
    <row r="91" spans="1:34" ht="1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8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9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625" style="0" customWidth="1"/>
    <col min="10" max="10" width="8.375" style="18" customWidth="1"/>
    <col min="12" max="12" width="11.00390625" style="0" customWidth="1"/>
    <col min="13" max="13" width="10.00390625" style="91" customWidth="1"/>
    <col min="14" max="14" width="8.375" style="0" customWidth="1"/>
    <col min="15" max="15" width="9.375" style="0" customWidth="1"/>
    <col min="16" max="17" width="8.375" style="0" customWidth="1"/>
    <col min="18" max="18" width="9.00390625" style="0" customWidth="1"/>
    <col min="19" max="19" width="8.625" style="18" customWidth="1"/>
    <col min="20" max="20" width="9.375" style="18" customWidth="1"/>
    <col min="21" max="21" width="9.00390625" style="0" customWidth="1"/>
    <col min="22" max="22" width="11.0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5">
        <f>AG10+AG15+AG24+AG33+AG47+AG52+AG54+AG61+AG62+AG71+AG72+AG76+AG88+AG81+AG83+AG82+AG69+AG89+AG91+AG90+AG70+AG40+AG92</f>
        <v>117749.70000000001</v>
      </c>
      <c r="AH9" s="41"/>
      <c r="AI9" s="41"/>
    </row>
    <row r="10" spans="1:33" ht="1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88">
        <f>B10+C10-AF10</f>
        <v>11381.4</v>
      </c>
    </row>
    <row r="11" spans="1:33" ht="1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88">
        <f>B11+C11-AF11</f>
        <v>9846.9</v>
      </c>
    </row>
    <row r="12" spans="1:33" ht="1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88">
        <f>B12+C12-AF12</f>
        <v>754.4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88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88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12523.999999999996</v>
      </c>
      <c r="AH16" s="57"/>
    </row>
    <row r="17" spans="1:34" ht="1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27450.3</v>
      </c>
      <c r="AH17" s="6"/>
    </row>
    <row r="18" spans="1:33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</row>
    <row r="19" spans="1:33" ht="1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88">
        <f t="shared" si="3"/>
        <v>4914.9000000000015</v>
      </c>
    </row>
    <row r="20" spans="1:33" ht="1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88">
        <f t="shared" si="3"/>
        <v>15233.000000000002</v>
      </c>
    </row>
    <row r="21" spans="1:33" ht="1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88">
        <f t="shared" si="3"/>
        <v>940.9000000000001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88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88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9">
        <f t="shared" si="3"/>
        <v>6143.200000000001</v>
      </c>
      <c r="AH25" s="57"/>
    </row>
    <row r="26" spans="1:34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166.6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88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88">
        <f aca="true" t="shared" si="6" ref="AG33:AG38">B33+C33-AF33</f>
        <v>1126.5</v>
      </c>
    </row>
    <row r="34" spans="1:33" ht="1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6"/>
        <v>257.1</v>
      </c>
    </row>
    <row r="35" spans="1:33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88">
        <f t="shared" si="6"/>
        <v>223.29999999999998</v>
      </c>
    </row>
    <row r="37" spans="1:33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88">
        <f aca="true" t="shared" si="8" ref="AG40:AG45">B40+C40-AF40</f>
        <v>663.0000000000001</v>
      </c>
    </row>
    <row r="41" spans="1:34" ht="1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8"/>
        <v>480.89999999999986</v>
      </c>
      <c r="AH41" s="6"/>
    </row>
    <row r="42" spans="1:33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</row>
    <row r="43" spans="1:33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</row>
    <row r="44" spans="1:33" ht="1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8"/>
        <v>157.9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</row>
    <row r="46" spans="1:33" ht="1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88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88">
        <f>B47+C47-AF47</f>
        <v>5199.799999999999</v>
      </c>
    </row>
    <row r="48" spans="1:33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</row>
    <row r="49" spans="1:33" ht="1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88">
        <f>B49+C49-AF49</f>
        <v>5035.0999999999985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</row>
    <row r="51" spans="1:33" ht="1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88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88">
        <f t="shared" si="11"/>
        <v>1943.8000000000002</v>
      </c>
      <c r="AH54" s="6"/>
    </row>
    <row r="55" spans="1:34" ht="1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88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8</v>
      </c>
      <c r="AH56" s="6"/>
    </row>
    <row r="57" spans="1:33" ht="1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333.5</v>
      </c>
    </row>
    <row r="58" spans="1:33" ht="1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</row>
    <row r="60" spans="1:33" ht="1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88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88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88">
        <f t="shared" si="14"/>
        <v>2938.499999999999</v>
      </c>
    </row>
    <row r="63" spans="1:34" ht="1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88">
        <f t="shared" si="14"/>
        <v>1025.3</v>
      </c>
      <c r="AH63" s="50"/>
    </row>
    <row r="64" spans="1:34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</row>
    <row r="65" spans="1:34" ht="1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88">
        <f t="shared" si="14"/>
        <v>137.20000000000002</v>
      </c>
      <c r="AH65" s="6"/>
    </row>
    <row r="66" spans="1:33" ht="1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88">
        <f t="shared" si="14"/>
        <v>337.3</v>
      </c>
    </row>
    <row r="67" spans="1:33" ht="1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</row>
    <row r="68" spans="1:33" ht="1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88">
        <f>AG62-AG63-AG66-AG67-AG65-AG64</f>
        <v>858.6999999999991</v>
      </c>
    </row>
    <row r="69" spans="1:33" ht="30.7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90">
        <f aca="true" t="shared" si="16" ref="AG69:AG92">B69+C69-AF69</f>
        <v>98.70000000000005</v>
      </c>
    </row>
    <row r="70" spans="1:33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</row>
    <row r="71" spans="1:50" ht="30.7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90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90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26.500000000000004</v>
      </c>
    </row>
    <row r="76" spans="1:33" s="11" customFormat="1" ht="1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90">
        <f t="shared" si="16"/>
        <v>98.29999999999998</v>
      </c>
    </row>
    <row r="77" spans="1:33" s="11" customFormat="1" ht="1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83.5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</row>
    <row r="80" spans="1:33" s="11" customFormat="1" ht="1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7.699999999999999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</row>
    <row r="82" spans="1:33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</row>
    <row r="83" spans="1:33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</row>
    <row r="84" spans="1:33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</row>
    <row r="85" spans="1:33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</row>
    <row r="86" spans="1:33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</row>
    <row r="87" spans="1:33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</row>
    <row r="88" spans="1:34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</row>
    <row r="89" spans="1:35" ht="1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88">
        <f t="shared" si="16"/>
        <v>7167.3</v>
      </c>
      <c r="AH89" s="11"/>
      <c r="AI89" s="85"/>
    </row>
    <row r="90" spans="1:34" ht="1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3773.2</v>
      </c>
      <c r="AH90" s="11"/>
    </row>
    <row r="91" spans="1:34" ht="1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416.20000000000005</v>
      </c>
      <c r="AH91" s="11"/>
    </row>
    <row r="92" spans="1:34" ht="1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88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41" sqref="K41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customWidth="1"/>
    <col min="10" max="10" width="8.375" style="18" customWidth="1"/>
    <col min="11" max="11" width="9.125" style="0" customWidth="1"/>
    <col min="12" max="12" width="11.00390625" style="0" customWidth="1"/>
    <col min="13" max="13" width="10.00390625" style="91" customWidth="1"/>
    <col min="14" max="14" width="8.37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5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5">
        <f>AG10+AG15+AG24+AG33+AG47+AG52+AG54+AG61+AG62+AG71+AG72+AG76+AG88+AG81+AG83+AG82+AG69+AG89+AG91+AG90+AG70+AG40+AG92</f>
        <v>73798.90000000001</v>
      </c>
      <c r="AH9" s="41"/>
      <c r="AI9" s="41"/>
    </row>
    <row r="10" spans="1:35" ht="1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88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88">
        <f>B10+C10-AF10</f>
        <v>2464.5</v>
      </c>
      <c r="AI10" s="6"/>
    </row>
    <row r="11" spans="1:35" ht="1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88">
        <f>B11+C11-AF11</f>
        <v>1338.2000000000044</v>
      </c>
      <c r="AI11" s="6"/>
    </row>
    <row r="12" spans="1:35" ht="1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88">
        <f>B12+C12-AF12</f>
        <v>299.8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88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88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88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9">
        <f t="shared" si="3"/>
        <v>12189.099999999991</v>
      </c>
      <c r="AH16" s="57"/>
      <c r="AI16" s="6"/>
    </row>
    <row r="17" spans="1:35" ht="1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88">
        <f t="shared" si="3"/>
        <v>2363.399999999994</v>
      </c>
      <c r="AH17" s="6"/>
      <c r="AI17" s="6"/>
    </row>
    <row r="18" spans="1:35" ht="1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  <c r="AI18" s="6"/>
    </row>
    <row r="19" spans="1:35" ht="1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88">
        <f t="shared" si="3"/>
        <v>3541.3999999999996</v>
      </c>
      <c r="AI19" s="6"/>
    </row>
    <row r="20" spans="1:35" ht="1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88">
        <f t="shared" si="3"/>
        <v>20438.6</v>
      </c>
      <c r="AI20" s="6"/>
    </row>
    <row r="21" spans="1:35" ht="1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88">
        <f t="shared" si="3"/>
        <v>157.20000000000005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  <c r="AI22" s="6"/>
    </row>
    <row r="23" spans="1:35" ht="1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88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88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9">
        <f t="shared" si="3"/>
        <v>90.79999999999927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  <c r="AI29" s="6"/>
    </row>
    <row r="30" spans="1:35" ht="1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90.9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  <c r="AI31" s="6"/>
    </row>
    <row r="32" spans="1:35" ht="1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88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88">
        <f aca="true" t="shared" si="6" ref="AG33:AG38">B33+C33-AF33</f>
        <v>192.80000000000007</v>
      </c>
      <c r="AI33" s="6"/>
    </row>
    <row r="34" spans="1:35" ht="1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88">
        <f t="shared" si="6"/>
        <v>23.899999999999977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  <c r="AI35" s="6"/>
    </row>
    <row r="36" spans="1:35" ht="1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88">
        <f t="shared" si="6"/>
        <v>117.1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88">
        <f aca="true" t="shared" si="8" ref="AG40:AG45">B40+C40-AF40</f>
        <v>121.79999999999995</v>
      </c>
      <c r="AI40" s="6"/>
    </row>
    <row r="41" spans="1:35" ht="1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88">
        <f t="shared" si="8"/>
        <v>77.69999999999982</v>
      </c>
      <c r="AH41" s="6"/>
      <c r="AI41" s="6"/>
    </row>
    <row r="42" spans="1:35" ht="1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  <c r="AI42" s="6"/>
    </row>
    <row r="43" spans="1:35" ht="1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  <c r="AI43" s="6"/>
    </row>
    <row r="44" spans="1:35" ht="1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88">
        <f t="shared" si="8"/>
        <v>37.00000000000003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88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88">
        <f>B47+C47-AF47</f>
        <v>2565.699999999999</v>
      </c>
      <c r="AI47" s="6"/>
    </row>
    <row r="48" spans="1:35" ht="1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  <c r="AI48" s="6"/>
    </row>
    <row r="49" spans="1:35" ht="1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88">
        <f>B49+C49-AF49</f>
        <v>1525.8999999999996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88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88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88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88">
        <f t="shared" si="11"/>
        <v>732.3000000000002</v>
      </c>
      <c r="AH54" s="6"/>
      <c r="AI54" s="6"/>
    </row>
    <row r="55" spans="1:35" ht="1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88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0</v>
      </c>
      <c r="AH56" s="6"/>
      <c r="AI56" s="6"/>
    </row>
    <row r="57" spans="1:35" ht="1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88">
        <f t="shared" si="11"/>
        <v>199.59999999999997</v>
      </c>
      <c r="AI57" s="6"/>
    </row>
    <row r="58" spans="1:35" ht="1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88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88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88">
        <f t="shared" si="14"/>
        <v>2119.7999999999997</v>
      </c>
      <c r="AI62" s="6"/>
    </row>
    <row r="63" spans="1:35" ht="1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88">
        <f t="shared" si="14"/>
        <v>336.7000000000003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  <c r="AI64" s="6"/>
    </row>
    <row r="65" spans="1:35" ht="1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88">
        <f t="shared" si="14"/>
        <v>329.5</v>
      </c>
      <c r="AH65" s="6"/>
      <c r="AI65" s="6"/>
    </row>
    <row r="66" spans="1:35" ht="1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88">
        <f t="shared" si="14"/>
        <v>217.29999999999998</v>
      </c>
      <c r="AI66" s="6"/>
    </row>
    <row r="67" spans="1:35" ht="1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88">
        <f t="shared" si="14"/>
        <v>353</v>
      </c>
      <c r="AI67" s="6"/>
    </row>
    <row r="68" spans="1:35" ht="1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88">
        <f>AG62-AG63-AG66-AG67-AG65-AG64</f>
        <v>883.2999999999995</v>
      </c>
      <c r="AI68" s="6"/>
    </row>
    <row r="69" spans="1:35" ht="30.7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90">
        <f aca="true" t="shared" si="16" ref="AG69:AG92">B69+C69-AF69</f>
        <v>18.300000000000182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  <c r="AI70" s="6"/>
    </row>
    <row r="71" spans="1:50" ht="30.7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88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90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90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90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90">
        <f t="shared" si="16"/>
        <v>3.8999999999999986</v>
      </c>
      <c r="AI75" s="6"/>
    </row>
    <row r="76" spans="1:35" s="11" customFormat="1" ht="1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90">
        <f t="shared" si="16"/>
        <v>49.20000000000002</v>
      </c>
      <c r="AI76" s="6"/>
    </row>
    <row r="77" spans="1:35" s="11" customFormat="1" ht="1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90">
        <f t="shared" si="16"/>
        <v>8.800000000000011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  <c r="AI79" s="6"/>
    </row>
    <row r="80" spans="1:35" s="11" customFormat="1" ht="1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8.400000000000002</v>
      </c>
      <c r="AI80" s="6"/>
    </row>
    <row r="81" spans="1:35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  <c r="AI87" s="6"/>
    </row>
    <row r="88" spans="1:35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  <c r="AI88" s="6"/>
    </row>
    <row r="89" spans="1:35" ht="1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88">
        <f t="shared" si="16"/>
        <v>2149.6000000000004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88">
        <f t="shared" si="16"/>
        <v>0</v>
      </c>
      <c r="AH90" s="11"/>
      <c r="AI90" s="6"/>
    </row>
    <row r="91" spans="1:35" ht="1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1666.6999999999998</v>
      </c>
      <c r="AH91" s="11"/>
      <c r="AI91" s="6"/>
    </row>
    <row r="92" spans="1:34" ht="1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88">
        <f t="shared" si="16"/>
        <v>18420.800000000003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8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9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3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44" sqref="L44"/>
    </sheetView>
  </sheetViews>
  <sheetFormatPr defaultColWidth="9.00390625" defaultRowHeight="12.75"/>
  <cols>
    <col min="1" max="1" width="63.375" style="0" customWidth="1"/>
    <col min="2" max="2" width="15.375" style="0" customWidth="1"/>
    <col min="3" max="3" width="11.125" style="0" customWidth="1"/>
    <col min="4" max="4" width="9.375" style="0" customWidth="1"/>
    <col min="5" max="5" width="9.625" style="0" customWidth="1"/>
    <col min="6" max="7" width="8.375" style="0" customWidth="1"/>
    <col min="8" max="8" width="9.125" style="0" customWidth="1"/>
    <col min="9" max="9" width="8.625" style="0" hidden="1" customWidth="1"/>
    <col min="10" max="10" width="9.50390625" style="18" customWidth="1"/>
    <col min="11" max="11" width="9.50390625" style="0" customWidth="1"/>
    <col min="12" max="12" width="11.00390625" style="0" customWidth="1"/>
    <col min="13" max="13" width="10.00390625" style="91" customWidth="1"/>
    <col min="14" max="14" width="8.375" style="0" customWidth="1"/>
    <col min="15" max="15" width="10.875" style="0" customWidth="1"/>
    <col min="16" max="16" width="9.50390625" style="0" customWidth="1"/>
    <col min="17" max="17" width="8.375" style="0" customWidth="1"/>
    <col min="18" max="18" width="9.00390625" style="0" customWidth="1"/>
    <col min="19" max="19" width="8.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50390625" style="0" customWidth="1"/>
    <col min="24" max="24" width="11.625" style="18" hidden="1" customWidth="1"/>
    <col min="25" max="26" width="8.625" style="18" hidden="1" customWidth="1"/>
    <col min="27" max="27" width="9.875" style="18" hidden="1" customWidth="1"/>
    <col min="28" max="30" width="8.375" style="0" hidden="1" customWidth="1"/>
    <col min="31" max="31" width="10.375" style="0" customWidth="1"/>
    <col min="32" max="32" width="11.125" style="0" customWidth="1"/>
    <col min="33" max="33" width="14.875" style="0" customWidth="1"/>
    <col min="34" max="34" width="13.50390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19785.6</v>
      </c>
      <c r="AF7" s="54"/>
      <c r="AG7" s="40"/>
    </row>
    <row r="8" spans="1:55" ht="18" customHeight="1">
      <c r="A8" s="47" t="s">
        <v>30</v>
      </c>
      <c r="B8" s="33">
        <f>SUM(E8:AB8)</f>
        <v>41240.5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94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42794.7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216606.30000000002</v>
      </c>
      <c r="C9" s="23">
        <f t="shared" si="0"/>
        <v>73798.90000000001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5865.700000000001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28247.300000000007</v>
      </c>
      <c r="L9" s="68">
        <f t="shared" si="0"/>
        <v>11766.199999999997</v>
      </c>
      <c r="M9" s="95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93820.3</v>
      </c>
      <c r="AG9" s="95">
        <f>AG10+AG15+AG24+AG33+AG47+AG52+AG54+AG61+AG62+AG71+AG72+AG76+AG88+AG81+AG83+AG82+AG69+AG89+AG91+AG90+AG70+AG40+AG92</f>
        <v>196584.9</v>
      </c>
      <c r="AH9" s="41"/>
      <c r="AI9" s="41"/>
    </row>
    <row r="10" spans="1:35" ht="15">
      <c r="A10" s="4" t="s">
        <v>4</v>
      </c>
      <c r="B10" s="22">
        <v>19083.7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v>1641.4</v>
      </c>
      <c r="L10" s="67">
        <f>3692.3-8.4</f>
        <v>3683.9</v>
      </c>
      <c r="M10" s="88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6021.3</v>
      </c>
      <c r="AG10" s="88">
        <f>B10+C10-AF10</f>
        <v>15526.900000000001</v>
      </c>
      <c r="AI10" s="6"/>
    </row>
    <row r="11" spans="1:35" ht="1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1320.5</v>
      </c>
      <c r="L11" s="67">
        <v>3625.9</v>
      </c>
      <c r="M11" s="88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5318.9</v>
      </c>
      <c r="AG11" s="88">
        <f>B11+C11-AF11</f>
        <v>13728.500000000005</v>
      </c>
      <c r="AI11" s="6"/>
    </row>
    <row r="12" spans="1:35" ht="1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5.7</v>
      </c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256.2</v>
      </c>
      <c r="AG12" s="88">
        <f>B12+C12-AF12</f>
        <v>401.3</v>
      </c>
      <c r="AI12" s="6"/>
    </row>
    <row r="13" spans="1:35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I13" s="6"/>
    </row>
    <row r="14" spans="1:35" ht="15">
      <c r="A14" s="3" t="s">
        <v>23</v>
      </c>
      <c r="B14" s="22">
        <f aca="true" t="shared" si="2" ref="B14:Y14">B10-B11-B12-B13</f>
        <v>1016.8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150.9000000000001</v>
      </c>
      <c r="L14" s="67">
        <f t="shared" si="2"/>
        <v>52.3</v>
      </c>
      <c r="M14" s="88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446.2000000000001</v>
      </c>
      <c r="AG14" s="88">
        <f>AG10-AG11-AG12-AG13</f>
        <v>1397.099999999996</v>
      </c>
      <c r="AI14" s="6"/>
    </row>
    <row r="15" spans="1:35" ht="15" customHeight="1">
      <c r="A15" s="4" t="s">
        <v>6</v>
      </c>
      <c r="B15" s="22">
        <v>83747.1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88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32194.5</v>
      </c>
      <c r="AG15" s="88">
        <f aca="true" t="shared" si="3" ref="AG15:AG31">B15+C15-AF15</f>
        <v>81375.8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12189.099999999991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10591.400000000001</v>
      </c>
      <c r="AG16" s="89">
        <f t="shared" si="3"/>
        <v>24617.29999999999</v>
      </c>
      <c r="AH16" s="57"/>
      <c r="AI16" s="6"/>
    </row>
    <row r="17" spans="1:35" ht="15">
      <c r="A17" s="3" t="s">
        <v>5</v>
      </c>
      <c r="B17" s="22">
        <v>58279.96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23633.8</v>
      </c>
      <c r="AG17" s="88">
        <f t="shared" si="3"/>
        <v>37009.56</v>
      </c>
      <c r="AH17" s="6"/>
      <c r="AI17" s="6"/>
    </row>
    <row r="18" spans="1:35" ht="1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1.2</v>
      </c>
      <c r="AG18" s="88">
        <f t="shared" si="3"/>
        <v>34.199999999999996</v>
      </c>
      <c r="AI18" s="6"/>
    </row>
    <row r="19" spans="1:35" ht="1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88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1262.4</v>
      </c>
      <c r="AG19" s="88">
        <f t="shared" si="3"/>
        <v>6559.4</v>
      </c>
      <c r="AI19" s="6"/>
    </row>
    <row r="20" spans="1:35" ht="1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6279.5</v>
      </c>
      <c r="AG20" s="88">
        <f t="shared" si="3"/>
        <v>30462.5</v>
      </c>
      <c r="AI20" s="6"/>
    </row>
    <row r="21" spans="1:35" ht="1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88">
        <f t="shared" si="3"/>
        <v>1351.7</v>
      </c>
      <c r="AI21" s="6"/>
    </row>
    <row r="22" spans="1:35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  <c r="AI22" s="6"/>
    </row>
    <row r="23" spans="1:35" ht="15">
      <c r="A23" s="3" t="s">
        <v>23</v>
      </c>
      <c r="B23" s="22">
        <f>B15-B17-B18-B19-B20-B21-B22</f>
        <v>3653.440000000004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1017.6000000000029</v>
      </c>
      <c r="AG23" s="88">
        <f t="shared" si="3"/>
        <v>6172.840000000012</v>
      </c>
      <c r="AI23" s="6"/>
    </row>
    <row r="24" spans="1:35" ht="15" customHeight="1">
      <c r="A24" s="4" t="s">
        <v>7</v>
      </c>
      <c r="B24" s="22">
        <v>41417.8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382.7+21.4</f>
        <v>404.09999999999997</v>
      </c>
      <c r="L24" s="67">
        <f>377.4+9702.8</f>
        <v>10080.199999999999</v>
      </c>
      <c r="M24" s="88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12460.3</v>
      </c>
      <c r="AG24" s="88">
        <f t="shared" si="3"/>
        <v>36806.40000000001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96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10798.099999999999</v>
      </c>
      <c r="AG25" s="89">
        <f t="shared" si="3"/>
        <v>6330.9000000000015</v>
      </c>
      <c r="AH25" s="57"/>
      <c r="AI25" s="6"/>
    </row>
    <row r="26" spans="1:35" ht="1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  <c r="AI26" s="6"/>
    </row>
    <row r="27" spans="1:35" ht="1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  <c r="AI27" s="6"/>
    </row>
    <row r="28" spans="1:35" ht="1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  <c r="AI28" s="6"/>
    </row>
    <row r="29" spans="1:35" ht="1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  <c r="AI29" s="6"/>
    </row>
    <row r="30" spans="1:35" ht="1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181.7</v>
      </c>
      <c r="AI30" s="6"/>
    </row>
    <row r="31" spans="1:35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  <c r="AI31" s="6"/>
    </row>
    <row r="32" spans="1:35" ht="15">
      <c r="A32" s="3" t="s">
        <v>23</v>
      </c>
      <c r="B32" s="22">
        <f>B24-B30</f>
        <v>41327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404.09999999999997</v>
      </c>
      <c r="L32" s="67">
        <f t="shared" si="5"/>
        <v>10080.199999999999</v>
      </c>
      <c r="M32" s="88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12460.3</v>
      </c>
      <c r="AG32" s="88">
        <f>AG24-AG30</f>
        <v>36624.70000000001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100.8</v>
      </c>
      <c r="L33" s="67"/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100.8</v>
      </c>
      <c r="AG33" s="88">
        <f aca="true" t="shared" si="6" ref="AG33:AG38">B33+C33-AF33</f>
        <v>484.8000000000001</v>
      </c>
      <c r="AI33" s="6"/>
    </row>
    <row r="34" spans="1:35" ht="1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95.6</v>
      </c>
      <c r="AG34" s="88">
        <f t="shared" si="6"/>
        <v>227.79999999999998</v>
      </c>
      <c r="AI34" s="6"/>
    </row>
    <row r="35" spans="1:35" ht="1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  <c r="AI35" s="6"/>
    </row>
    <row r="36" spans="1:35" ht="1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197</v>
      </c>
      <c r="AI36" s="6"/>
    </row>
    <row r="37" spans="1:35" ht="1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  <c r="AI37" s="6"/>
    </row>
    <row r="38" spans="1:35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  <c r="AI38" s="6"/>
    </row>
    <row r="39" spans="1:35" ht="1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5.200000000000003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5.200000000000003</v>
      </c>
      <c r="AG39" s="88">
        <f>AG33-AG34-AG36-AG38-AG35-AG37</f>
        <v>60.000000000000114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71.4</v>
      </c>
      <c r="H40" s="67"/>
      <c r="I40" s="67"/>
      <c r="J40" s="72">
        <v>15.4</v>
      </c>
      <c r="K40" s="67"/>
      <c r="L40" s="67">
        <v>390.3</v>
      </c>
      <c r="M40" s="88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477.1</v>
      </c>
      <c r="AG40" s="88">
        <f aca="true" t="shared" si="8" ref="AG40:AG45">B40+C40-AF40</f>
        <v>1185.4</v>
      </c>
      <c r="AI40" s="6"/>
    </row>
    <row r="41" spans="1:35" ht="1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377.2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377.2</v>
      </c>
      <c r="AG41" s="88">
        <f t="shared" si="8"/>
        <v>997.5999999999997</v>
      </c>
      <c r="AH41" s="6"/>
      <c r="AI41" s="6"/>
    </row>
    <row r="42" spans="1:35" ht="1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0.9</v>
      </c>
      <c r="AI42" s="6"/>
    </row>
    <row r="43" spans="1:35" ht="1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88">
        <f t="shared" si="8"/>
        <v>2.3000000000000007</v>
      </c>
      <c r="AI43" s="6"/>
    </row>
    <row r="44" spans="1:35" ht="1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65.7</v>
      </c>
      <c r="H44" s="67"/>
      <c r="I44" s="67"/>
      <c r="J44" s="72"/>
      <c r="K44" s="67"/>
      <c r="L44" s="67">
        <v>2.1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67.8</v>
      </c>
      <c r="AG44" s="88">
        <f t="shared" si="8"/>
        <v>166.50000000000006</v>
      </c>
      <c r="AI44" s="6"/>
    </row>
    <row r="45" spans="1:35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  <c r="AI45" s="6"/>
    </row>
    <row r="46" spans="1:35" ht="1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5.700000000000003</v>
      </c>
      <c r="H46" s="67">
        <f t="shared" si="9"/>
        <v>0</v>
      </c>
      <c r="I46" s="67">
        <f t="shared" si="9"/>
        <v>0</v>
      </c>
      <c r="J46" s="67">
        <f t="shared" si="9"/>
        <v>15.4</v>
      </c>
      <c r="K46" s="67">
        <f t="shared" si="9"/>
        <v>0</v>
      </c>
      <c r="L46" s="67">
        <f t="shared" si="9"/>
        <v>0.5000000000000226</v>
      </c>
      <c r="M46" s="88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21.600000000000023</v>
      </c>
      <c r="AG46" s="88">
        <f>AG40-AG41-AG42-AG43-AG44-AG45</f>
        <v>18.100000000000335</v>
      </c>
      <c r="AI46" s="6"/>
    </row>
    <row r="47" spans="1:35" ht="17.25" customHeight="1">
      <c r="A47" s="4" t="s">
        <v>43</v>
      </c>
      <c r="B47" s="29">
        <v>6488.7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85.4</v>
      </c>
      <c r="L47" s="79"/>
      <c r="M47" s="97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2769.7000000000003</v>
      </c>
      <c r="AG47" s="88">
        <f>B47+C47-AF47</f>
        <v>6284.699999999997</v>
      </c>
      <c r="AI47" s="6"/>
    </row>
    <row r="48" spans="1:35" ht="1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54.4</v>
      </c>
      <c r="AI48" s="6"/>
    </row>
    <row r="49" spans="1:35" ht="15">
      <c r="A49" s="3" t="s">
        <v>16</v>
      </c>
      <c r="B49" s="22">
        <v>5747.4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88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2721.7</v>
      </c>
      <c r="AG49" s="88">
        <f>B49+C49-AF49</f>
        <v>4551.599999999999</v>
      </c>
      <c r="AI49" s="6"/>
    </row>
    <row r="50" spans="1:35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/>
    </row>
    <row r="51" spans="1:35" ht="15">
      <c r="A51" s="48" t="s">
        <v>23</v>
      </c>
      <c r="B51" s="22">
        <f aca="true" t="shared" si="10" ref="B51:AD51">B47-B48-B49</f>
        <v>686.9000000000005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30.400000000000006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48.00000000000014</v>
      </c>
      <c r="AG51" s="88">
        <f>AG47-AG49-AG48</f>
        <v>1678.6999999999975</v>
      </c>
      <c r="AI51" s="6"/>
    </row>
    <row r="52" spans="1:35" ht="15" customHeight="1">
      <c r="A52" s="4" t="s">
        <v>0</v>
      </c>
      <c r="B52" s="22">
        <v>9469.6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88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1662.5000000000002</v>
      </c>
      <c r="AG52" s="88">
        <f aca="true" t="shared" si="11" ref="AG52:AG59">B52+C52-AF52</f>
        <v>10623.1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1.6</v>
      </c>
      <c r="AG53" s="88">
        <f t="shared" si="11"/>
        <v>3511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691.6</v>
      </c>
      <c r="M54" s="88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994.8</v>
      </c>
      <c r="AG54" s="88">
        <f t="shared" si="11"/>
        <v>2402.5</v>
      </c>
      <c r="AH54" s="6"/>
      <c r="AI54" s="6"/>
    </row>
    <row r="55" spans="1:35" ht="1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88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494.6</v>
      </c>
      <c r="AG55" s="88">
        <f t="shared" si="11"/>
        <v>875.7999999999998</v>
      </c>
      <c r="AH55" s="6"/>
      <c r="AI55" s="6"/>
    </row>
    <row r="56" spans="1:35" ht="15" customHeight="1">
      <c r="A56" s="3" t="s">
        <v>1</v>
      </c>
      <c r="B56" s="22">
        <v>0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0</v>
      </c>
      <c r="AH56" s="6"/>
      <c r="AI56" s="6"/>
    </row>
    <row r="57" spans="1:35" ht="1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98.4</v>
      </c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98.4</v>
      </c>
      <c r="AG57" s="88">
        <f t="shared" si="11"/>
        <v>485.80000000000007</v>
      </c>
      <c r="AI57" s="6"/>
    </row>
    <row r="58" spans="1:35" ht="15">
      <c r="A58" s="3" t="s">
        <v>16</v>
      </c>
      <c r="B58" s="29">
        <v>17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45.9</v>
      </c>
      <c r="AI58" s="6"/>
    </row>
    <row r="59" spans="1:35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  <c r="AI59" s="6"/>
    </row>
    <row r="60" spans="1:35" ht="15">
      <c r="A60" s="3" t="s">
        <v>23</v>
      </c>
      <c r="B60" s="22">
        <f aca="true" t="shared" si="12" ref="B60:AD60">B54-B55-B57-B59-B56-B58</f>
        <v>1078.4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98.6</v>
      </c>
      <c r="M60" s="88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401.79999999999995</v>
      </c>
      <c r="AG60" s="88">
        <f>AG54-AG55-AG57-AG59-AG56-AG58</f>
        <v>995.0000000000001</v>
      </c>
      <c r="AI60" s="6"/>
    </row>
    <row r="61" spans="1:35" ht="15" customHeight="1">
      <c r="A61" s="4" t="s">
        <v>10</v>
      </c>
      <c r="B61" s="22">
        <v>92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38.6</v>
      </c>
      <c r="AG61" s="88">
        <f aca="true" t="shared" si="14" ref="AG61:AG67">B61+C61-AF61</f>
        <v>67.80000000000001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52.7</v>
      </c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1322.4</v>
      </c>
      <c r="AG62" s="88">
        <f t="shared" si="14"/>
        <v>6348.5</v>
      </c>
      <c r="AI62" s="6"/>
    </row>
    <row r="63" spans="1:35" ht="1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792.3</v>
      </c>
      <c r="AG63" s="88">
        <f t="shared" si="14"/>
        <v>1991.8000000000004</v>
      </c>
      <c r="AH63" s="50"/>
      <c r="AI63" s="6"/>
    </row>
    <row r="64" spans="1:35" ht="1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  <c r="AI64" s="6"/>
    </row>
    <row r="65" spans="1:35" ht="1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76.69999999999999</v>
      </c>
      <c r="AG65" s="88">
        <f t="shared" si="14"/>
        <v>788</v>
      </c>
      <c r="AH65" s="6"/>
      <c r="AI65" s="6"/>
    </row>
    <row r="66" spans="1:35" ht="1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</v>
      </c>
      <c r="AG66" s="88">
        <f t="shared" si="14"/>
        <v>411.70000000000005</v>
      </c>
      <c r="AI66" s="6"/>
    </row>
    <row r="67" spans="1:35" ht="1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679</v>
      </c>
      <c r="AI67" s="6"/>
    </row>
    <row r="68" spans="1:35" ht="1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52.7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436.50000000000006</v>
      </c>
      <c r="AG68" s="88">
        <f>AG62-AG63-AG66-AG67-AG65-AG64</f>
        <v>2478</v>
      </c>
      <c r="AI68" s="6"/>
    </row>
    <row r="69" spans="1:35" ht="30.75">
      <c r="A69" s="4" t="s">
        <v>45</v>
      </c>
      <c r="B69" s="22">
        <v>2033.6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90">
        <f aca="true" t="shared" si="16" ref="AG69:AG92">B69+C69-AF69</f>
        <v>2051.9</v>
      </c>
      <c r="AI69" s="6"/>
    </row>
    <row r="70" spans="1:35" ht="1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  <c r="AI70" s="6"/>
    </row>
    <row r="71" spans="1:50" ht="30.7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1368.2</v>
      </c>
      <c r="AG71" s="90">
        <f t="shared" si="16"/>
        <v>1376.8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v>1968.1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88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1333.1999999999998</v>
      </c>
      <c r="AG72" s="90">
        <f t="shared" si="16"/>
        <v>2030.3999999999996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90">
        <f t="shared" si="16"/>
        <v>80.6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235.8</v>
      </c>
      <c r="AG74" s="90">
        <f t="shared" si="16"/>
        <v>333.6999999999999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25.5</v>
      </c>
      <c r="AI75" s="6"/>
    </row>
    <row r="76" spans="1:35" s="11" customFormat="1" ht="1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76.4</v>
      </c>
      <c r="AG76" s="90">
        <f t="shared" si="16"/>
        <v>171.5</v>
      </c>
      <c r="AI76" s="6"/>
    </row>
    <row r="77" spans="1:35" s="11" customFormat="1" ht="1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59</v>
      </c>
      <c r="AG77" s="90">
        <f t="shared" si="16"/>
        <v>86</v>
      </c>
      <c r="AI77" s="6"/>
    </row>
    <row r="78" spans="1:35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  <c r="AI78" s="6"/>
    </row>
    <row r="79" spans="1:35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  <c r="AI79" s="6"/>
    </row>
    <row r="80" spans="1:35" s="11" customFormat="1" ht="1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90">
        <f t="shared" si="16"/>
        <v>8.500000000000002</v>
      </c>
      <c r="AI80" s="6"/>
    </row>
    <row r="81" spans="1:35" s="11" customFormat="1" ht="1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90">
        <f t="shared" si="16"/>
        <v>0</v>
      </c>
      <c r="AI81" s="6"/>
    </row>
    <row r="82" spans="1:35" s="11" customFormat="1" ht="1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  <c r="AI82" s="6"/>
    </row>
    <row r="83" spans="1:35" s="11" customFormat="1" ht="1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  <c r="AI83" s="6"/>
    </row>
    <row r="84" spans="1:35" s="11" customFormat="1" ht="1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  <c r="AI84" s="6"/>
    </row>
    <row r="85" spans="1:35" s="11" customFormat="1" ht="1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  <c r="AI85" s="6"/>
    </row>
    <row r="86" spans="1:35" s="11" customFormat="1" ht="30.7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  <c r="AI86" s="6"/>
    </row>
    <row r="87" spans="1:35" s="11" customFormat="1" ht="30.7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  <c r="AI87" s="6"/>
    </row>
    <row r="88" spans="1:35" ht="1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  <c r="AI88" s="6"/>
    </row>
    <row r="89" spans="1:35" ht="1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1325</v>
      </c>
      <c r="AG89" s="88">
        <f t="shared" si="16"/>
        <v>8749.400000000001</v>
      </c>
      <c r="AH89" s="11"/>
      <c r="AI89" s="6"/>
    </row>
    <row r="90" spans="1:35" ht="1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3773.5999999999995</v>
      </c>
      <c r="AH90" s="11"/>
      <c r="AI90" s="6"/>
    </row>
    <row r="91" spans="1:35" ht="1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2500</v>
      </c>
      <c r="AH91" s="11"/>
      <c r="AI91" s="6"/>
    </row>
    <row r="92" spans="1:34" ht="15">
      <c r="A92" s="4" t="s">
        <v>37</v>
      </c>
      <c r="B92" s="22">
        <v>26163.8</v>
      </c>
      <c r="C92" s="22">
        <v>18420.800000000003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29759.2</v>
      </c>
      <c r="AG92" s="88">
        <f t="shared" si="16"/>
        <v>14825.400000000005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216606.30000000002</v>
      </c>
      <c r="C94" s="35">
        <f t="shared" si="17"/>
        <v>73798.90000000001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5865.700000000001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28247.300000000007</v>
      </c>
      <c r="L94" s="82">
        <f t="shared" si="17"/>
        <v>11766.199999999997</v>
      </c>
      <c r="M94" s="98">
        <f t="shared" si="17"/>
        <v>0</v>
      </c>
      <c r="N94" s="82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93820.3</v>
      </c>
      <c r="AG94" s="83">
        <f>AG10+AG15+AG24+AG33+AG47+AG52+AG54+AG61+AG62+AG69+AG71+AG72+AG76+AG81+AG82+AG83+AG88+AG89+AG90+AG91+AG70+AG40+AG92</f>
        <v>196584.9</v>
      </c>
    </row>
    <row r="95" spans="1:33" ht="15">
      <c r="A95" s="3" t="s">
        <v>5</v>
      </c>
      <c r="B95" s="22">
        <f aca="true" t="shared" si="18" ref="B95:AD95">B11+B17+B26+B34+B55+B63+B73+B41+B77+B48</f>
        <v>81489.26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25840.499999999996</v>
      </c>
      <c r="L95" s="67">
        <f t="shared" si="18"/>
        <v>4497.7</v>
      </c>
      <c r="M95" s="88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30771.399999999998</v>
      </c>
      <c r="AG95" s="71">
        <f>B95+C95-AF95</f>
        <v>55052.06</v>
      </c>
    </row>
    <row r="96" spans="1:33" ht="1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</v>
      </c>
      <c r="H96" s="67">
        <f t="shared" si="19"/>
        <v>1393.1000000000001</v>
      </c>
      <c r="I96" s="67">
        <f t="shared" si="19"/>
        <v>0</v>
      </c>
      <c r="J96" s="67">
        <f t="shared" si="19"/>
        <v>923.8</v>
      </c>
      <c r="K96" s="67">
        <f t="shared" si="19"/>
        <v>723.6999999999999</v>
      </c>
      <c r="L96" s="67">
        <f t="shared" si="19"/>
        <v>3031.2999999999997</v>
      </c>
      <c r="M96" s="88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6963.6</v>
      </c>
      <c r="AG96" s="71">
        <f>B96+C96-AF96</f>
        <v>35977.99999999999</v>
      </c>
    </row>
    <row r="97" spans="1:33" ht="1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1.2</v>
      </c>
      <c r="AG97" s="71">
        <f>B97+C97-AF97</f>
        <v>35.099999999999994</v>
      </c>
    </row>
    <row r="98" spans="1:33" ht="15">
      <c r="A98" s="3" t="s">
        <v>1</v>
      </c>
      <c r="B98" s="22">
        <f aca="true" t="shared" si="21" ref="B98:AD98">B19+B28+B65+B35+B43+B56+B79</f>
        <v>4825.9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88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1349.6000000000001</v>
      </c>
      <c r="AG98" s="71">
        <f>B98+C98-AF98</f>
        <v>7349.699999999999</v>
      </c>
    </row>
    <row r="99" spans="1:33" ht="15">
      <c r="A99" s="3" t="s">
        <v>16</v>
      </c>
      <c r="B99" s="22">
        <f aca="true" t="shared" si="22" ref="B99:X99">B21+B30+B49+B37+B58+B13+B75+B67</f>
        <v>7397.3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88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2721.7</v>
      </c>
      <c r="AG99" s="71">
        <f>B99+C99-AF99</f>
        <v>6835.400000000001</v>
      </c>
    </row>
    <row r="100" spans="1:33" ht="12.75">
      <c r="A100" s="1" t="s">
        <v>35</v>
      </c>
      <c r="B100" s="2">
        <f aca="true" t="shared" si="24" ref="B100:AD100">B94-B95-B96-B97-B98-B99</f>
        <v>102842.84000000004</v>
      </c>
      <c r="C100" s="2">
        <f t="shared" si="24"/>
        <v>40504.60000000001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4065.100000000001</v>
      </c>
      <c r="H100" s="84">
        <f t="shared" si="24"/>
        <v>6291.6</v>
      </c>
      <c r="I100" s="84">
        <f t="shared" si="24"/>
        <v>0</v>
      </c>
      <c r="J100" s="84">
        <f t="shared" si="24"/>
        <v>11809.800000000001</v>
      </c>
      <c r="K100" s="84">
        <f t="shared" si="24"/>
        <v>1455.9000000000103</v>
      </c>
      <c r="L100" s="84">
        <f t="shared" si="24"/>
        <v>4180.699999999997</v>
      </c>
      <c r="M100" s="99">
        <f t="shared" si="24"/>
        <v>0</v>
      </c>
      <c r="N100" s="84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52012.80000000002</v>
      </c>
      <c r="AG100" s="84">
        <f>AG94-AG95-AG96-AG97-AG98-AG99</f>
        <v>91334.64</v>
      </c>
    </row>
    <row r="101" spans="1:33" s="32" customFormat="1" ht="1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2019-03-13T13:20:09Z</cp:lastPrinted>
  <dcterms:created xsi:type="dcterms:W3CDTF">2002-11-05T08:53:00Z</dcterms:created>
  <dcterms:modified xsi:type="dcterms:W3CDTF">2019-03-13T13:23:05Z</dcterms:modified>
  <cp:category/>
  <cp:version/>
  <cp:contentType/>
  <cp:contentStatus/>
</cp:coreProperties>
</file>